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DC4161B2-3FE4-46A8-BB05-E5C784F704FC}" xr6:coauthVersionLast="47" xr6:coauthVersionMax="47" xr10:uidLastSave="{00000000-0000-0000-0000-000000000000}"/>
  <bookViews>
    <workbookView xWindow="-120" yWindow="-120" windowWidth="29040" windowHeight="15840" xr2:uid="{17FA8C5A-A4C0-40D0-ADD5-83345BEF2147}"/>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1" l="1"/>
  <c r="G78" i="1"/>
  <c r="F77" i="1"/>
  <c r="A77" i="1"/>
  <c r="G75" i="1"/>
  <c r="C70" i="1"/>
  <c r="C69" i="1"/>
  <c r="C68" i="1"/>
  <c r="C67" i="1"/>
  <c r="E53" i="1"/>
  <c r="D53" i="1"/>
  <c r="G52" i="1"/>
  <c r="D49" i="1"/>
  <c r="D48" i="1"/>
  <c r="C48" i="1"/>
  <c r="D42" i="1"/>
  <c r="C42" i="1"/>
  <c r="C40" i="1"/>
  <c r="C39" i="1"/>
  <c r="C38" i="1"/>
  <c r="C37" i="1"/>
  <c r="C36" i="1"/>
  <c r="C35" i="1"/>
  <c r="C34" i="1"/>
  <c r="D33" i="1"/>
  <c r="D32" i="1"/>
  <c r="D31" i="1"/>
  <c r="D30" i="1"/>
  <c r="D29" i="1"/>
  <c r="C29" i="1"/>
  <c r="D28" i="1"/>
  <c r="C28" i="1"/>
  <c r="D26" i="1"/>
  <c r="D25" i="1"/>
  <c r="C25" i="1"/>
  <c r="M14" i="1"/>
  <c r="G14" i="1" s="1"/>
  <c r="F13" i="1"/>
  <c r="C12" i="1"/>
  <c r="C11" i="1"/>
  <c r="C10" i="1"/>
  <c r="C8" i="1"/>
  <c r="A4" i="1"/>
</calcChain>
</file>

<file path=xl/sharedStrings.xml><?xml version="1.0" encoding="utf-8"?>
<sst xmlns="http://schemas.openxmlformats.org/spreadsheetml/2006/main" count="87" uniqueCount="86">
  <si>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</si>
  <si>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</si>
  <si>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</si>
  <si>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</si>
  <si>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</si>
  <si>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</si>
  <si>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</si>
  <si>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</si>
  <si>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</si>
  <si>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t>
  </si>
  <si>
    <t>Организация и предоставление консультационных услуг субъектам  социального предпринимательства , субъектам малого и среднего  предпринимательства, а также физическим лицам , заинтересованным в начале  осуществления деятельности в области социальной сферы.</t>
  </si>
  <si>
    <t>3.</t>
  </si>
  <si>
    <t xml:space="preserve">Цели и задачи </t>
  </si>
  <si>
    <t>4.</t>
  </si>
  <si>
    <t>Участники мероприятия (целевая аудитория)</t>
  </si>
  <si>
    <t>5.</t>
  </si>
  <si>
    <t xml:space="preserve">Место оказания услуг </t>
  </si>
  <si>
    <t>6.</t>
  </si>
  <si>
    <t>Сроки оказания услуг</t>
  </si>
  <si>
    <t xml:space="preserve">Срок оказания услуг </t>
  </si>
  <si>
    <t>Дата непосредственного проведения мероприятия:</t>
  </si>
  <si>
    <t>2020г.</t>
  </si>
  <si>
    <t>Контрагент не позднее «____» __________ 2021 года (дата устанавливается спустя 3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(Для Контрагентов, которые находятся за пределами г. Томска - 3 календарных для предоставления скан-образа отчета и Акта сдачи приемки оказанных услуг, оригинал предоставляется в течение 10 календарных дней).</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</si>
  <si>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</si>
  <si>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</si>
  <si>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</si>
  <si>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</si>
  <si>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</si>
  <si>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Контрагент формирует документ, содержащий формат (очный, дистанционный, смешанный), план учебной программы, описание и содержание модулей программы, расписание программы и предоставляет в составе коммерческого предложения.
Расписание программы по желанию НО "ФРБ" может быть изменено, дополнено, а также может быть изменен порядок проведения образовательных модулей. 
Программа согласовывается с НО "ФРБ" не позднее, чем за 5 рабочих дней до проведения мероприятия и включается в условия Договора.</t>
  </si>
  <si>
    <t xml:space="preserve">
7.2.Программа должна включать в себя следующие направления:
</t>
  </si>
  <si>
    <r>
      <t>Консультационные услуги   по вопросам ведения бизнеса в сфере социального предпринимательства:
-финансового планирования  ( бюджетирование, оптимизация налогообложения ,бухгалтерские услуги, привлечение инвестиций и займов);
-маркетингового сопровождения деятельности и бизнес-планированию субъектов малого и среднего предпринимательства;
-правового обеспечения деятельности субъектов малого и среднего предпринимательства ;
-информационного сопровождения деятельности субъектов малого и среднего предпринимательства ;
-поддержка инновационной  деятельности субъектов малого и среднего предпринимательства</t>
    </r>
    <r>
      <rPr>
        <u/>
        <sz val="12"/>
        <color theme="1"/>
        <rFont val="Calibri"/>
        <family val="2"/>
        <charset val="204"/>
        <scheme val="minor"/>
      </rPr>
      <t xml:space="preserve">;
</t>
    </r>
    <r>
      <rPr>
        <sz val="12"/>
        <color theme="1"/>
        <rFont val="Calibri"/>
        <family val="2"/>
        <charset val="204"/>
        <scheme val="minor"/>
      </rPr>
      <t>-начала ведения собственного дела для физических лиц  , планирующих осуществление предпринимательской деятельности в сфере социального предпринимательства</t>
    </r>
    <r>
      <rPr>
        <u/>
        <sz val="12"/>
        <color theme="1"/>
        <rFont val="Calibri"/>
        <family val="2"/>
        <charset val="204"/>
        <scheme val="minor"/>
      </rPr>
      <t xml:space="preserve">;
</t>
    </r>
    <r>
      <rPr>
        <sz val="12"/>
        <color theme="1"/>
        <rFont val="Calibri"/>
        <family val="2"/>
        <charset val="204"/>
        <scheme val="minor"/>
      </rPr>
      <t>-по подбору персонала , по вопросам применения трудового законодательсва Российской Федерации (в т.ч.,по оформлению необходимых документов для приёма на работу).
 Фонд оплачивает очные консультации по вышеуказанным направлениям . 
Продолжительность одной оплачиваемой консультации составляет не менее 30 минут, при этом субъект социального предпринимательства может получить у Контрагента не более 2(двух)консультаций по вопросам указанным в п.1-5программы мероприятия  в разные дни.</t>
    </r>
  </si>
  <si>
    <t>7.3.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t>
  </si>
  <si>
    <t>7.4.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</si>
  <si>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7.5.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</si>
  <si>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
7.8.Контрагент обеспечивает регистрацию и учет всех обращений предпринимателей, в количестве предусмотренном п.8 ТЗ
7.8.1. Обеспечивает регистрацию всех обращений в электронном виде и на бумажном носителе</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</si>
  <si>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</si>
  <si>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</si>
  <si>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</si>
  <si>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</si>
  <si>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7.8.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7.8.1.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7.8.2.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7.8.3.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7.8.4. Контрагент обязуется вести учет посещения мероприятия согласно утвержденным формам.
7.8.5. Формирует итоговый список участников согласно утвержденной форме.
7.8.6.  Контрагент обязан обеспечить сбор и предоставление НО "ФРБ" развернутых отзывов участников мероприятия в количестве 10% от показателя результативности (п.8. настоящего Технического задания).
7.8.7.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</si>
  <si>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</si>
  <si>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НО "ФРБ" на электронном носителе (флеш-карте).
При онлайн-формате проведения мероприятия Контрагент обеспечивает запись проведенных обучающих модулей и передает НО "ФРБ" на электронном носителе (флеш-карте).
7.12.2. Контрагент обеспечивает выборочную фотосъемку в течение проведения программы обучения и обязан предоставить НО "ФРБ"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</si>
  <si>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</si>
  <si>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НО "ФРБ" (при необходимости) не позднее, чем за 5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 в количестве не менее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</si>
  <si>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 - телекоммуникационной сети "Интернет".</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</si>
  <si>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</si>
  <si>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</si>
  <si>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</si>
  <si>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</si>
  <si>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</si>
  <si>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</si>
  <si>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</si>
  <si>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консультаций</t>
  </si>
  <si>
    <t>в т.ч.</t>
  </si>
  <si>
    <t xml:space="preserve">МСП                                        </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</si>
  <si>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</si>
  <si>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</si>
  <si>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МСП</t>
  </si>
  <si>
    <t>Не менее  216 проведенных очных   консультаций , оказанных субъектам МСП  и  физическим лицам , желающим начать ведение собственного дела , из них  :   не менее  166 очных оплачиваемых консультаций ;
не менее  50 очных неоплачиваемых консультаций,оказанных не менее 33 субъектам МСП, не менее 17 физическим лицам, желающим начать ведение собственного дела.
Колличество уникальных субъектов МСП -не  менее 110 единиц; Уникальный субъект МСП-это субъект МСП, получивший консультационную услугу впервые в 2021 году у  Контрагента.
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</si>
  <si>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</si>
  <si>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</si>
  <si>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Фонду итоговый отчёт об оказаннных услугах вместе с актом сдачи-приёмки услуг.
Отчет об оказанных услугах в формате Word  включает в себя следующие документы:
-журнал учета оказанных услуг по консультационной поддержке субъектов МСП ;ввод данных об участниках в АИС, документы подтверждающие факт внесения в реестр МСП на момент оказания консультационных услуг ;
-журнал учета оказанных услуг по консультационной поддержке физических лиц, желающих начать ведение собственного дела; ввод данных об участниках в АИС;
-акты по результатам оказания консультаций (Акты выгружаются из АИС  и  подписываются представителем Контрагента и Субъектом МСП, либо физическим лицом, желающим начать ведение собственного дела в момент оказания консультации).
Если  консультация проводится в дистанционном формате,необходимо предоставить запись консультации полностью на флеш-карте.
Отчет об оказанных услугах: в бумажном варианте на листе формата А4 с подписью и печатью Контрагента предоставляется в срок не позднее 5 рабочих дней после отчетного периода по адресу: г. Томск, ул. Московский тракт, 12, 3 этаж, а также в электронном варианте в формате Excel на адрес: tomsk.cpp@mb.tomsk.ru.</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</si>
  <si>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</si>
  <si>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</si>
  <si>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</si>
  <si>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</si>
  <si>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</si>
  <si>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</si>
  <si>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</si>
  <si>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</si>
  <si>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</si>
  <si>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ввод данных</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</si>
  <si>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</si>
  <si>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</si>
  <si>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</si>
  <si>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</si>
  <si>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проводимых в очном формате, не менее 20 фотографий с мероприятия,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</si>
  <si>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(п.9 настоящего Технического задания);</t>
  </si>
  <si>
    <t xml:space="preserve"> - пост-релиз и пресс-релиз мероприятия в формате Word, фотографии – отдельными файлами;</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</si>
  <si>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</si>
  <si>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</si>
  <si>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</si>
  <si>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</si>
  <si>
    <t>Согласовано:</t>
  </si>
  <si>
    <t>______________________________________________</t>
  </si>
  <si>
    <t>05.08.2021г.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</si>
</sst>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u/>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0">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6" fillId="2" borderId="14" xfId="0" applyFont="1" applyFill="1" applyBorder="1" applyAlignment="1">
      <alignment horizontal="left" vertical="top" wrapText="1"/>
    </xf>
    <xf numFmtId="0" fontId="6"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7"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4" fillId="0" borderId="14" xfId="0" applyFont="1" applyBorder="1" applyAlignment="1">
      <alignment vertical="top"/>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49" fontId="4" fillId="0" borderId="1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5" xfId="0" applyNumberFormat="1" applyFont="1" applyBorder="1" applyAlignment="1">
      <alignment horizontal="left" vertical="center" wrapText="1"/>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7"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7" fillId="0" borderId="0" xfId="0" applyFont="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left" vertical="top" wrapText="1"/>
    </xf>
    <xf numFmtId="0" fontId="6"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xf>
    <xf numFmtId="0" fontId="12" fillId="0" borderId="0" xfId="0" applyFont="1" applyAlignment="1">
      <alignment horizontal="left" vertical="center" wrapText="1"/>
    </xf>
    <xf numFmtId="0" fontId="0" fillId="2" borderId="0" xfId="0" applyFill="1"/>
    <xf numFmtId="0" fontId="13" fillId="0" borderId="0" xfId="0" applyFont="1" applyAlignment="1">
      <alignment vertical="center" wrapText="1"/>
    </xf>
    <xf numFmtId="0" fontId="3" fillId="0" borderId="0" xfId="0" applyFont="1" applyAlignment="1">
      <alignment vertical="center" wrapText="1"/>
    </xf>
    <xf numFmtId="14" fontId="4" fillId="0" borderId="0" xfId="0" applyNumberFormat="1" applyFont="1" applyAlignment="1">
      <alignment vertical="center" wrapText="1"/>
    </xf>
    <xf numFmtId="0" fontId="3" fillId="0" borderId="0" xfId="0" applyFont="1" applyAlignment="1">
      <alignment vertical="top" wrapText="1"/>
    </xf>
    <xf numFmtId="0" fontId="12"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0;&#1086;&#1085;&#1089;&#1091;&#1083;&#1100;&#1090;&#1072;&#1094;&#1080;&#1080;\&#1058;&#1047;%20%20&#1050;&#1086;&#1085;&#1089;&#1091;&#1083;&#1100;&#1090;&#1072;&#1094;&#1080;&#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7">
          <cell r="C7" t="str">
            <v>Бажина С.В.</v>
          </cell>
        </row>
        <row r="12">
          <cell r="C12" t="str">
            <v>Консультационные услуги с привлечением сторонних профильных экспертов</v>
          </cell>
        </row>
        <row r="15">
          <cell r="C15" t="str">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17">
          <cell r="C17" t="str">
            <v>г.Томск</v>
          </cell>
        </row>
        <row r="18">
          <cell r="C18" t="str">
            <v>С   даты заключения договора по 01.12.2021г.</v>
          </cell>
        </row>
        <row r="24">
          <cell r="C24">
            <v>17</v>
          </cell>
        </row>
        <row r="27">
          <cell r="C27" t="str">
            <v>Оффлайн</v>
          </cell>
        </row>
        <row r="28">
          <cell r="C28" t="str">
            <v>Да</v>
          </cell>
        </row>
        <row r="29">
          <cell r="C29" t="str">
            <v>Нет</v>
          </cell>
        </row>
        <row r="30">
          <cell r="C30" t="str">
            <v>Нет</v>
          </cell>
        </row>
        <row r="31">
          <cell r="C31" t="str">
            <v>Нет</v>
          </cell>
        </row>
        <row r="32">
          <cell r="C32" t="str">
            <v>Да</v>
          </cell>
        </row>
        <row r="33">
          <cell r="C33" t="str">
            <v>Нет</v>
          </cell>
        </row>
        <row r="34">
          <cell r="C34" t="str">
            <v>Да</v>
          </cell>
        </row>
        <row r="35">
          <cell r="C35" t="str">
            <v xml:space="preserve">
Исполнитель должен соответствовать следующим критериям:
1.Опыт предоставления консультационных услуг ( в том числе в составе иных услуг) по заявленному (выбранному направлению) не менее года.
2.Владеет компетенцией , позволяющей обеспечить исполнение требований к оказанию консультационных услуг в сфере социального предпринимательства  ,описанных в п.7.2.
3.Наличие положительных рекомендаций /отзывов от контрагентов ,которым оказывались аналогичные услуги по заявленному (выбранному) направлению.</v>
          </cell>
        </row>
        <row r="36">
          <cell r="C36" t="str">
            <v>Нет</v>
          </cell>
        </row>
      </sheetData>
      <sheetData sheetId="1">
        <row r="2">
          <cell r="A2" t="str">
            <v>Центр_развития_МСП</v>
          </cell>
          <cell r="B2" t="str">
            <v>Центр_поддержки_экспорта</v>
          </cell>
        </row>
        <row r="4">
          <cell r="F4" t="str">
            <v>Да</v>
          </cell>
          <cell r="H4" t="str">
            <v>Онлайн</v>
          </cell>
        </row>
        <row r="5">
          <cell r="H5" t="str">
            <v>Оффлайн</v>
          </cell>
        </row>
      </sheetData>
      <sheetData sheetId="2"/>
      <sheetData sheetId="3">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214B-515E-408B-A515-1D42C2E566E4}">
  <dimension ref="A1:T83"/>
  <sheetViews>
    <sheetView tabSelected="1" workbookViewId="0">
      <selection sqref="A1:XFD1048576"/>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 min="15" max="20" width="9.140625" hidden="1" customWidth="1"/>
    <col min="21" max="25" width="0"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30" customHeight="1" thickBot="1" x14ac:dyDescent="0.3">
      <c r="A4" s="3" t="str">
        <f>[1]Титульный!C12</f>
        <v>Консультационные услуги с привлечением сторонних профильных экспертов</v>
      </c>
      <c r="B4" s="3"/>
      <c r="C4" s="3"/>
      <c r="D4" s="3"/>
      <c r="E4" s="3"/>
      <c r="F4" s="3"/>
      <c r="G4" s="3"/>
    </row>
    <row r="5" spans="1:14" ht="16.5" hidden="1"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24.75" customHeight="1" x14ac:dyDescent="0.25">
      <c r="A8" s="14" t="s">
        <v>8</v>
      </c>
      <c r="B8" s="15" t="s">
        <v>9</v>
      </c>
      <c r="C8" s="11" t="str">
        <f>IF([1]Титульный!C13="",[1]Титульный!C12,[1]Титульный!C13)</f>
        <v>Консультационные услуги с привлечением сторонних профильных экспертов</v>
      </c>
      <c r="D8" s="12"/>
      <c r="E8" s="12"/>
      <c r="F8" s="12"/>
      <c r="G8" s="13"/>
    </row>
    <row r="9" spans="1:14" ht="53.25" customHeight="1" thickBot="1" x14ac:dyDescent="0.3">
      <c r="A9" s="16"/>
      <c r="B9" s="17"/>
      <c r="C9" s="18" t="s">
        <v>10</v>
      </c>
      <c r="D9" s="19"/>
      <c r="E9" s="19"/>
      <c r="F9" s="19"/>
      <c r="G9" s="20"/>
    </row>
    <row r="10" spans="1:14" ht="52.5" customHeight="1" thickBot="1" x14ac:dyDescent="0.3">
      <c r="A10" s="10" t="s">
        <v>11</v>
      </c>
      <c r="B10" s="10" t="s">
        <v>12</v>
      </c>
      <c r="C10" s="21" t="str">
        <f>[1]Титульный!C15</f>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
      <c r="D10" s="22"/>
      <c r="E10" s="22"/>
      <c r="F10" s="22"/>
      <c r="G10" s="23"/>
    </row>
    <row r="11" spans="1:14" ht="32.25" thickBot="1" x14ac:dyDescent="0.3">
      <c r="A11" s="10" t="s">
        <v>13</v>
      </c>
      <c r="B11" s="10" t="s">
        <v>14</v>
      </c>
      <c r="C11" s="24"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1" s="25"/>
      <c r="E11" s="25"/>
      <c r="F11" s="25"/>
      <c r="G11" s="26"/>
    </row>
    <row r="12" spans="1:14" ht="16.5" thickBot="1" x14ac:dyDescent="0.3">
      <c r="A12" s="27" t="s">
        <v>15</v>
      </c>
      <c r="B12" s="27" t="s">
        <v>16</v>
      </c>
      <c r="C12" s="24" t="str">
        <f>[1]Титульный!C17</f>
        <v>г.Томск</v>
      </c>
      <c r="D12" s="25"/>
      <c r="E12" s="25"/>
      <c r="F12" s="25"/>
      <c r="G12" s="26"/>
    </row>
    <row r="13" spans="1:14" ht="15.75" x14ac:dyDescent="0.25">
      <c r="A13" s="14" t="s">
        <v>17</v>
      </c>
      <c r="B13" s="14" t="s">
        <v>18</v>
      </c>
      <c r="C13" s="28" t="s">
        <v>19</v>
      </c>
      <c r="D13" s="29"/>
      <c r="E13" s="29"/>
      <c r="F13" s="29" t="str">
        <f>[1]Титульный!C18</f>
        <v>С   даты заключения договора по 01.12.2021г.</v>
      </c>
      <c r="G13" s="30"/>
    </row>
    <row r="14" spans="1:14" ht="15.75" hidden="1" x14ac:dyDescent="0.25">
      <c r="A14" s="31"/>
      <c r="B14" s="31"/>
      <c r="C14" s="32" t="s">
        <v>20</v>
      </c>
      <c r="D14" s="33"/>
      <c r="E14" s="33"/>
      <c r="F14" s="33"/>
      <c r="G14" s="34" t="str">
        <f>M14&amp;" "&amp;N14</f>
        <v>Январь 2020г.</v>
      </c>
      <c r="M14" t="str">
        <f>TEXT([1]Титульный!C45,"ММММ")</f>
        <v>Январь</v>
      </c>
      <c r="N14" t="s">
        <v>21</v>
      </c>
    </row>
    <row r="15" spans="1:14" ht="81" customHeight="1" thickBot="1" x14ac:dyDescent="0.3">
      <c r="A15" s="31"/>
      <c r="B15" s="31"/>
      <c r="C15" s="32" t="s">
        <v>22</v>
      </c>
      <c r="D15" s="33"/>
      <c r="E15" s="33"/>
      <c r="F15" s="33"/>
      <c r="G15" s="35"/>
    </row>
    <row r="16" spans="1:14" ht="15.75" x14ac:dyDescent="0.25">
      <c r="A16" s="36" t="s">
        <v>23</v>
      </c>
      <c r="B16" s="37" t="s">
        <v>24</v>
      </c>
      <c r="C16" s="11" t="s">
        <v>25</v>
      </c>
      <c r="D16" s="12"/>
      <c r="E16" s="12"/>
      <c r="F16" s="12"/>
      <c r="G16" s="13"/>
    </row>
    <row r="17" spans="1:10" ht="40.5" customHeight="1" x14ac:dyDescent="0.25">
      <c r="A17" s="38"/>
      <c r="B17" s="39" t="s">
        <v>26</v>
      </c>
      <c r="C17" s="40" t="s">
        <v>27</v>
      </c>
      <c r="D17" s="41"/>
      <c r="E17" s="41"/>
      <c r="F17" s="41"/>
      <c r="G17" s="42"/>
    </row>
    <row r="18" spans="1:10" ht="1.5" hidden="1" customHeight="1" x14ac:dyDescent="0.25">
      <c r="A18" s="38"/>
      <c r="B18" s="39"/>
      <c r="C18" s="40" t="s">
        <v>28</v>
      </c>
      <c r="D18" s="41"/>
      <c r="E18" s="41"/>
      <c r="F18" s="41"/>
      <c r="G18" s="42"/>
    </row>
    <row r="19" spans="1:10" ht="18" customHeight="1" x14ac:dyDescent="0.25">
      <c r="A19" s="38"/>
      <c r="B19" s="39"/>
      <c r="C19" s="40" t="s">
        <v>29</v>
      </c>
      <c r="D19" s="41"/>
      <c r="E19" s="41"/>
      <c r="F19" s="41"/>
      <c r="G19" s="42"/>
    </row>
    <row r="20" spans="1:10" ht="261.75" customHeight="1" x14ac:dyDescent="0.25">
      <c r="A20" s="38"/>
      <c r="B20" s="39"/>
      <c r="C20" s="40" t="s">
        <v>30</v>
      </c>
      <c r="D20" s="41"/>
      <c r="E20" s="41"/>
      <c r="F20" s="41"/>
      <c r="G20" s="42"/>
    </row>
    <row r="21" spans="1:10" ht="79.5" customHeight="1" x14ac:dyDescent="0.25">
      <c r="A21" s="38"/>
      <c r="B21" s="39"/>
      <c r="C21" s="40" t="s">
        <v>31</v>
      </c>
      <c r="D21" s="41"/>
      <c r="E21" s="41"/>
      <c r="F21" s="41"/>
      <c r="G21" s="42"/>
    </row>
    <row r="22" spans="1:10" ht="63.75" customHeight="1" x14ac:dyDescent="0.25">
      <c r="A22" s="38"/>
      <c r="B22" s="39"/>
      <c r="C22" s="40" t="s">
        <v>32</v>
      </c>
      <c r="D22" s="41"/>
      <c r="E22" s="41"/>
      <c r="F22" s="41"/>
      <c r="G22" s="42"/>
    </row>
    <row r="23" spans="1:10" ht="15.75" x14ac:dyDescent="0.25">
      <c r="A23" s="38"/>
      <c r="B23" s="39"/>
      <c r="C23" s="43" t="s">
        <v>33</v>
      </c>
      <c r="D23" s="44"/>
      <c r="E23" s="44"/>
      <c r="F23" s="44"/>
      <c r="G23" s="34"/>
    </row>
    <row r="24" spans="1:10" ht="349.5" customHeight="1" x14ac:dyDescent="0.25">
      <c r="A24" s="38"/>
      <c r="B24" s="39"/>
      <c r="C24" s="45" t="s">
        <v>34</v>
      </c>
      <c r="D24" s="46"/>
      <c r="E24" s="46"/>
      <c r="F24" s="46"/>
      <c r="G24" s="47"/>
      <c r="J24" s="48" t="s">
        <v>35</v>
      </c>
    </row>
    <row r="25" spans="1:10" ht="61.5" hidden="1" customHeight="1" x14ac:dyDescent="0.25">
      <c r="A25" s="38"/>
      <c r="B25" s="39"/>
      <c r="C25" s="49" t="str">
        <f>IF([1]Титульный!C33='[1]Служебная инфо'!F4,"7.6.","")</f>
        <v/>
      </c>
      <c r="D25" s="33" t="str">
        <f>IF([1]Титульный!C33='[1]Служебная инфо'!F4,J24,"")</f>
        <v/>
      </c>
      <c r="E25" s="33"/>
      <c r="F25" s="33"/>
      <c r="G25" s="35"/>
    </row>
    <row r="26" spans="1:10" ht="239.25" hidden="1" customHeight="1" x14ac:dyDescent="0.25">
      <c r="A26" s="38"/>
      <c r="B26" s="39"/>
      <c r="C26" s="50" t="s">
        <v>36</v>
      </c>
      <c r="D26" s="51"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51"/>
      <c r="F26" s="51"/>
      <c r="G26" s="52"/>
      <c r="I26" s="53" t="s">
        <v>37</v>
      </c>
      <c r="J26" s="54" t="s">
        <v>38</v>
      </c>
    </row>
    <row r="27" spans="1:10" ht="243" hidden="1" customHeight="1" x14ac:dyDescent="0.25">
      <c r="A27" s="38"/>
      <c r="B27" s="39"/>
      <c r="C27" s="55" t="s">
        <v>39</v>
      </c>
      <c r="D27" s="56"/>
      <c r="E27" s="56"/>
      <c r="F27" s="56"/>
      <c r="G27" s="57"/>
      <c r="I27" s="53"/>
      <c r="J27" s="54"/>
    </row>
    <row r="28" spans="1:10" ht="340.5" hidden="1" customHeight="1" x14ac:dyDescent="0.25">
      <c r="A28" s="38"/>
      <c r="B28" s="39"/>
      <c r="C28" s="50" t="str">
        <f>IF([1]Титульный!C30='[1]Служебная инфо'!F4,"7.9.","")</f>
        <v/>
      </c>
      <c r="D28" s="51" t="str">
        <f>IF([1]Титульный!C30='[1]Служебная инфо'!F4,J52,"")</f>
        <v/>
      </c>
      <c r="E28" s="51"/>
      <c r="F28" s="51"/>
      <c r="G28" s="52"/>
      <c r="I28" s="53"/>
      <c r="J28" s="54"/>
    </row>
    <row r="29" spans="1:10" ht="31.5" hidden="1" customHeight="1" x14ac:dyDescent="0.25">
      <c r="A29" s="38"/>
      <c r="B29" s="39"/>
      <c r="C29" s="50" t="str">
        <f>IF([1]Титульный!C31='[1]Служебная инфо'!F4,"7.10.","")</f>
        <v/>
      </c>
      <c r="D29" s="58"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
      </c>
      <c r="E29" s="58"/>
      <c r="F29" s="58"/>
      <c r="G29" s="59"/>
      <c r="I29" s="53"/>
      <c r="J29" s="54"/>
    </row>
    <row r="30" spans="1:10" ht="84" hidden="1" customHeight="1" x14ac:dyDescent="0.25">
      <c r="A30" s="38"/>
      <c r="B30" s="39"/>
      <c r="C30" s="60"/>
      <c r="D30" s="51" t="str">
        <f>IF([1]Титульный!C31='[1]Служебная инфо'!F4,J56,"")</f>
        <v/>
      </c>
      <c r="E30" s="51"/>
      <c r="F30" s="51"/>
      <c r="G30" s="52"/>
      <c r="I30" s="53"/>
      <c r="J30" s="54"/>
    </row>
    <row r="31" spans="1:10" ht="33" hidden="1" customHeight="1" x14ac:dyDescent="0.25">
      <c r="A31" s="38"/>
      <c r="B31" s="39"/>
      <c r="C31" s="60"/>
      <c r="D31" s="51"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c>
      <c r="E31" s="51"/>
      <c r="F31" s="51"/>
      <c r="G31" s="52"/>
      <c r="I31" s="53"/>
      <c r="J31" s="54"/>
    </row>
    <row r="32" spans="1:10" ht="31.5" hidden="1" customHeight="1" x14ac:dyDescent="0.25">
      <c r="A32" s="38"/>
      <c r="B32" s="39"/>
      <c r="C32" s="60"/>
      <c r="D32" s="51"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
      </c>
      <c r="E32" s="51"/>
      <c r="F32" s="51"/>
      <c r="G32" s="52"/>
      <c r="I32" s="53"/>
      <c r="J32" s="54"/>
    </row>
    <row r="33" spans="1:14" ht="49.5" hidden="1" customHeight="1" x14ac:dyDescent="0.25">
      <c r="A33" s="38"/>
      <c r="B33" s="39"/>
      <c r="C33" s="60"/>
      <c r="D33" s="51" t="str">
        <f>IF([1]Титульный!C31='[1]Служебная инфо'!F4,"Федеральному закону от 27.12.2002 № 184-ФЗ «О техническом регулировании».","")</f>
        <v/>
      </c>
      <c r="E33" s="51"/>
      <c r="F33" s="51"/>
      <c r="G33" s="52"/>
      <c r="I33" s="53"/>
      <c r="J33" s="54"/>
    </row>
    <row r="34" spans="1:14" ht="25.5" customHeight="1" x14ac:dyDescent="0.25">
      <c r="A34" s="38"/>
      <c r="B34" s="39"/>
      <c r="C34" s="61" t="str">
        <f>IF([1]Титульный!C34='[1]Служебная инфо'!F4,"7.11. Услуги спикеров и иных привлеченных специалистов:","")</f>
        <v>7.11. Услуги спикеров и иных привлеченных специалистов:</v>
      </c>
      <c r="D34" s="62"/>
      <c r="E34" s="62"/>
      <c r="F34" s="62"/>
      <c r="G34" s="63"/>
      <c r="J34" t="s">
        <v>40</v>
      </c>
    </row>
    <row r="35" spans="1:14" ht="22.5" hidden="1" customHeight="1" x14ac:dyDescent="0.25">
      <c r="A35" s="38"/>
      <c r="B35" s="39"/>
      <c r="C35" s="64"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5"/>
      <c r="E35" s="65"/>
      <c r="F35" s="65"/>
      <c r="G35" s="66"/>
    </row>
    <row r="36" spans="1:14" ht="138.75" customHeight="1" x14ac:dyDescent="0.25">
      <c r="A36" s="38"/>
      <c r="B36" s="39"/>
      <c r="C36" s="67" t="str">
        <f>IF([1]Титульный!C34='[1]Служебная инфо'!F4,[1]Титульный!C35," ")</f>
        <v xml:space="preserve">
Исполнитель должен соответствовать следующим критериям:
1.Опыт предоставления консультационных услуг ( в том числе в составе иных услуг) по заявленному (выбранному направлению) не менее года.
2.Владеет компетенцией , позволяющей обеспечить исполнение требований к оказанию консультационных услуг в сфере социального предпринимательства  ,описанных в п.7.2.
3.Наличие положительных рекомендаций /отзывов от контрагентов ,которым оказывались аналогичные услуги по заявленному (выбранному) направлению.</v>
      </c>
      <c r="D36" s="68"/>
      <c r="E36" s="68"/>
      <c r="F36" s="68"/>
      <c r="G36" s="69"/>
      <c r="J36" s="70" t="s">
        <v>41</v>
      </c>
      <c r="K36" s="71"/>
      <c r="L36" s="71"/>
      <c r="M36" s="71"/>
      <c r="N36" s="72"/>
    </row>
    <row r="37" spans="1:14" ht="56.25" hidden="1" customHeight="1" x14ac:dyDescent="0.25">
      <c r="A37" s="38"/>
      <c r="B37" s="39"/>
      <c r="C37" s="64" t="str">
        <f>IF([1]Титульный!C36='[1]Служебная инфо'!F4,[1]Титульный!C37," ")</f>
        <v xml:space="preserve"> </v>
      </c>
      <c r="D37" s="65"/>
      <c r="E37" s="65"/>
      <c r="F37" s="65"/>
      <c r="G37" s="66"/>
      <c r="I37" s="73" t="s">
        <v>42</v>
      </c>
      <c r="J37" s="74" t="s">
        <v>43</v>
      </c>
    </row>
    <row r="38" spans="1:14" ht="33" customHeight="1" x14ac:dyDescent="0.25">
      <c r="A38" s="38"/>
      <c r="B38" s="39"/>
      <c r="C38" s="75"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76"/>
      <c r="E38" s="76"/>
      <c r="F38" s="76"/>
      <c r="G38" s="77"/>
      <c r="I38" s="73"/>
      <c r="J38" s="74"/>
    </row>
    <row r="39" spans="1:14" ht="15.75" hidden="1" x14ac:dyDescent="0.25">
      <c r="A39" s="38"/>
      <c r="B39" s="39"/>
      <c r="C39" s="61" t="str">
        <f>IF([1]Титульный!C27='[1]Служебная инфо'!H4,"","7.12. Организация фото- и видеосъемки:")</f>
        <v>7.12. Организация фото- и видеосъемки:</v>
      </c>
      <c r="D39" s="62"/>
      <c r="E39" s="62"/>
      <c r="F39" s="62"/>
      <c r="G39" s="63"/>
      <c r="I39" s="73"/>
      <c r="J39" s="74"/>
    </row>
    <row r="40" spans="1:14" ht="30" hidden="1" customHeight="1" x14ac:dyDescent="0.25">
      <c r="A40" s="38"/>
      <c r="B40" s="39"/>
      <c r="C40" s="70" t="str">
        <f>IF([1]Титульный!C27='[1]Служебная инфо'!H4,"",J36)</f>
        <v>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НО "ФРБ" на электронном носителе (флеш-карте).
При онлайн-формате проведения мероприятия Контрагент обеспечивает запись проведенных обучающих модулей и передает НО "ФРБ" на электронном носителе (флеш-карте).
7.12.2. Контрагент обеспечивает выборочную фотосъемку в течение проведения программы обучения и обязан предоставить НО "ФРБ"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v>
      </c>
      <c r="D40" s="71"/>
      <c r="E40" s="71"/>
      <c r="F40" s="71"/>
      <c r="G40" s="72"/>
      <c r="I40" s="73"/>
      <c r="J40" s="74"/>
    </row>
    <row r="41" spans="1:14" ht="63.75" customHeight="1" x14ac:dyDescent="0.25">
      <c r="A41" s="38"/>
      <c r="B41" s="39"/>
      <c r="C41" s="55" t="s">
        <v>44</v>
      </c>
      <c r="D41" s="78"/>
      <c r="E41" s="78"/>
      <c r="F41" s="78"/>
      <c r="G41" s="79"/>
      <c r="I41" s="73"/>
      <c r="J41" s="74"/>
    </row>
    <row r="42" spans="1:14" ht="31.5" customHeight="1" x14ac:dyDescent="0.25">
      <c r="A42" s="38"/>
      <c r="B42" s="39"/>
      <c r="C42" s="60" t="str">
        <f>IF([1]Титульный!C32='[1]Служебная инфо'!F4,"7.14.","")</f>
        <v>7.14.</v>
      </c>
      <c r="D42" s="51"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Контрагент обеспечивает занесение данных по участникам мероприятия в автоматизированную информационную систему в соответствии с Договором.</v>
      </c>
      <c r="E42" s="51"/>
      <c r="F42" s="51"/>
      <c r="G42" s="52"/>
      <c r="I42" s="73"/>
      <c r="J42" s="74"/>
    </row>
    <row r="43" spans="1:14" ht="68.25" customHeight="1" thickBot="1" x14ac:dyDescent="0.3">
      <c r="A43" s="38"/>
      <c r="B43" s="39"/>
      <c r="C43" s="80" t="s">
        <v>45</v>
      </c>
      <c r="D43" s="81"/>
      <c r="E43" s="81"/>
      <c r="F43" s="81"/>
      <c r="G43" s="82"/>
      <c r="I43" s="73"/>
      <c r="J43" s="74"/>
    </row>
    <row r="44" spans="1:14" ht="16.5" hidden="1" thickBot="1" x14ac:dyDescent="0.3">
      <c r="A44" s="38"/>
      <c r="B44" s="39"/>
      <c r="C44" s="55"/>
      <c r="D44" s="56"/>
      <c r="E44" s="56"/>
      <c r="F44" s="56"/>
      <c r="G44" s="57"/>
      <c r="I44" s="73"/>
      <c r="J44" s="74"/>
    </row>
    <row r="45" spans="1:14" ht="16.5" hidden="1" thickBot="1" x14ac:dyDescent="0.3">
      <c r="A45" s="38"/>
      <c r="B45" s="39"/>
      <c r="C45" s="55"/>
      <c r="D45" s="78"/>
      <c r="E45" s="78"/>
      <c r="F45" s="78"/>
      <c r="G45" s="79"/>
      <c r="I45" s="73"/>
      <c r="J45" s="74"/>
    </row>
    <row r="46" spans="1:14" ht="16.5" hidden="1" thickBot="1" x14ac:dyDescent="0.3">
      <c r="A46" s="38"/>
      <c r="B46" s="39"/>
      <c r="I46" s="73"/>
      <c r="J46" s="74"/>
    </row>
    <row r="47" spans="1:14" ht="16.5" hidden="1" thickBot="1" x14ac:dyDescent="0.3">
      <c r="A47" s="38"/>
      <c r="B47" s="39"/>
      <c r="I47" s="73"/>
      <c r="J47" s="74"/>
    </row>
    <row r="48" spans="1:14" ht="16.5" hidden="1" thickBot="1" x14ac:dyDescent="0.3">
      <c r="A48" s="38"/>
      <c r="B48" s="39"/>
      <c r="C48" s="83" t="str">
        <f>IF([1]Титульный!C37&lt;&gt;"","8.1.20.","")</f>
        <v/>
      </c>
      <c r="D48" s="51" t="str">
        <f>IF([1]Титульный!C37&lt;&gt;"","Контрагент обеспечивает предоставление дополнительного персонала:","")</f>
        <v/>
      </c>
      <c r="E48" s="51"/>
      <c r="F48" s="51"/>
      <c r="G48" s="52"/>
      <c r="I48" t="s">
        <v>46</v>
      </c>
      <c r="J48" s="74" t="s">
        <v>47</v>
      </c>
    </row>
    <row r="49" spans="1:10" ht="16.5" hidden="1" thickBot="1" x14ac:dyDescent="0.3">
      <c r="A49" s="38"/>
      <c r="B49" s="39"/>
      <c r="C49" s="84"/>
      <c r="D49" s="85" t="str">
        <f>IF([1]Титульный!C37&lt;&gt;"",[1]Титульный!C37,"")</f>
        <v/>
      </c>
      <c r="E49" s="85"/>
      <c r="F49" s="85"/>
      <c r="G49" s="86"/>
      <c r="J49" s="74"/>
    </row>
    <row r="50" spans="1:10" ht="16.5" hidden="1" thickBot="1" x14ac:dyDescent="0.3">
      <c r="A50" s="87"/>
      <c r="B50" s="88"/>
      <c r="C50" s="18" t="s">
        <v>48</v>
      </c>
      <c r="D50" s="19"/>
      <c r="E50" s="19"/>
      <c r="F50" s="19"/>
      <c r="G50" s="20"/>
      <c r="J50" s="74"/>
    </row>
    <row r="51" spans="1:10" ht="15.75" x14ac:dyDescent="0.25">
      <c r="A51" s="14" t="s">
        <v>49</v>
      </c>
      <c r="B51" s="14" t="s">
        <v>50</v>
      </c>
      <c r="C51" s="89" t="s">
        <v>51</v>
      </c>
      <c r="D51" s="90"/>
      <c r="E51" s="90"/>
      <c r="F51" s="91">
        <v>216</v>
      </c>
      <c r="G51" s="92" t="s">
        <v>52</v>
      </c>
      <c r="J51" s="74"/>
    </row>
    <row r="52" spans="1:10" ht="15.75" x14ac:dyDescent="0.25">
      <c r="A52" s="31"/>
      <c r="B52" s="31"/>
      <c r="C52" s="39" t="s">
        <v>53</v>
      </c>
      <c r="D52" s="93">
        <v>166</v>
      </c>
      <c r="E52" s="94" t="s">
        <v>54</v>
      </c>
      <c r="F52" s="93">
        <v>17</v>
      </c>
      <c r="G52" s="95" t="str">
        <f>IF([1]Титульный!C24&lt;&gt;"","физических лиц","")</f>
        <v>физических лиц</v>
      </c>
      <c r="I52" s="96" t="s">
        <v>55</v>
      </c>
      <c r="J52" s="74" t="s">
        <v>56</v>
      </c>
    </row>
    <row r="53" spans="1:10" ht="34.5" customHeight="1" x14ac:dyDescent="0.25">
      <c r="A53" s="31"/>
      <c r="B53" s="31"/>
      <c r="C53" s="39"/>
      <c r="D53" s="93" t="str">
        <f>IF([1]Титульный!C25&lt;&gt;"",[1]Титульный!C25,"")</f>
        <v/>
      </c>
      <c r="E53" s="94" t="str">
        <f>IF([1]Титульный!C25&lt;&gt;"","Самозанятых","")</f>
        <v/>
      </c>
      <c r="F53" s="93">
        <v>33</v>
      </c>
      <c r="G53" s="95" t="s">
        <v>57</v>
      </c>
      <c r="I53" s="96"/>
      <c r="J53" s="74"/>
    </row>
    <row r="54" spans="1:10" ht="128.25" customHeight="1" thickBot="1" x14ac:dyDescent="0.3">
      <c r="A54" s="16"/>
      <c r="B54" s="16"/>
      <c r="C54" s="18" t="s">
        <v>58</v>
      </c>
      <c r="D54" s="19"/>
      <c r="E54" s="19"/>
      <c r="F54" s="19"/>
      <c r="G54" s="20"/>
      <c r="I54" s="96"/>
      <c r="J54" s="74"/>
    </row>
    <row r="55" spans="1:10" ht="30.75" hidden="1" customHeight="1" x14ac:dyDescent="0.25">
      <c r="A55" s="14" t="s">
        <v>59</v>
      </c>
      <c r="B55" s="14" t="s">
        <v>60</v>
      </c>
      <c r="C55" s="28"/>
      <c r="D55" s="29"/>
      <c r="E55" s="29"/>
      <c r="F55" s="29"/>
      <c r="G55" s="30"/>
      <c r="I55" s="96"/>
      <c r="J55" s="74"/>
    </row>
    <row r="56" spans="1:10" ht="237.75" customHeight="1" x14ac:dyDescent="0.25">
      <c r="A56" s="31"/>
      <c r="B56" s="31"/>
      <c r="C56" s="32" t="s">
        <v>61</v>
      </c>
      <c r="D56" s="33"/>
      <c r="E56" s="33"/>
      <c r="F56" s="33"/>
      <c r="G56" s="35"/>
      <c r="I56" t="s">
        <v>62</v>
      </c>
      <c r="J56" s="74" t="s">
        <v>63</v>
      </c>
    </row>
    <row r="57" spans="1:10" ht="15.75" hidden="1" x14ac:dyDescent="0.25">
      <c r="A57" s="31"/>
      <c r="B57" s="31"/>
      <c r="C57" s="32" t="s">
        <v>64</v>
      </c>
      <c r="D57" s="33"/>
      <c r="E57" s="33"/>
      <c r="F57" s="33"/>
      <c r="G57" s="35"/>
      <c r="J57" s="74"/>
    </row>
    <row r="58" spans="1:10" ht="15.75" hidden="1" x14ac:dyDescent="0.25">
      <c r="A58" s="31"/>
      <c r="B58" s="31"/>
      <c r="C58" s="32" t="s">
        <v>65</v>
      </c>
      <c r="D58" s="33"/>
      <c r="E58" s="33"/>
      <c r="F58" s="33"/>
      <c r="G58" s="35"/>
      <c r="J58" s="74"/>
    </row>
    <row r="59" spans="1:10" ht="15.75" hidden="1" x14ac:dyDescent="0.25">
      <c r="A59" s="31"/>
      <c r="B59" s="31"/>
      <c r="C59" s="32" t="s">
        <v>66</v>
      </c>
      <c r="D59" s="33"/>
      <c r="E59" s="33"/>
      <c r="F59" s="33"/>
      <c r="G59" s="35"/>
      <c r="J59" s="74"/>
    </row>
    <row r="60" spans="1:10" ht="15.75" hidden="1" x14ac:dyDescent="0.25">
      <c r="A60" s="31"/>
      <c r="B60" s="31"/>
      <c r="C60" s="32" t="s">
        <v>67</v>
      </c>
      <c r="D60" s="33"/>
      <c r="E60" s="33"/>
      <c r="F60" s="33"/>
      <c r="G60" s="35"/>
      <c r="J60" s="74"/>
    </row>
    <row r="61" spans="1:10" ht="40.5" hidden="1" customHeight="1" x14ac:dyDescent="0.25">
      <c r="A61" s="31"/>
      <c r="B61" s="31"/>
      <c r="C61" s="32" t="s">
        <v>68</v>
      </c>
      <c r="D61" s="33"/>
      <c r="E61" s="33"/>
      <c r="F61" s="33"/>
      <c r="G61" s="35"/>
      <c r="J61" s="97"/>
    </row>
    <row r="62" spans="1:10" ht="40.5" hidden="1" customHeight="1" x14ac:dyDescent="0.25">
      <c r="A62" s="31"/>
      <c r="B62" s="31"/>
      <c r="C62" s="32" t="s">
        <v>69</v>
      </c>
      <c r="D62" s="33"/>
      <c r="E62" s="33"/>
      <c r="F62" s="33"/>
      <c r="G62" s="35"/>
      <c r="J62" s="97" t="s">
        <v>70</v>
      </c>
    </row>
    <row r="63" spans="1:10" ht="51" hidden="1" x14ac:dyDescent="0.25">
      <c r="A63" s="31"/>
      <c r="B63" s="31"/>
      <c r="C63" s="32" t="s">
        <v>71</v>
      </c>
      <c r="D63" s="33"/>
      <c r="E63" s="33"/>
      <c r="F63" s="33"/>
      <c r="G63" s="35"/>
      <c r="I63" t="s">
        <v>72</v>
      </c>
      <c r="J63" s="54" t="s">
        <v>73</v>
      </c>
    </row>
    <row r="64" spans="1:10" ht="15.75" hidden="1" x14ac:dyDescent="0.25">
      <c r="A64" s="31"/>
      <c r="B64" s="31"/>
      <c r="C64" s="32" t="s">
        <v>74</v>
      </c>
      <c r="D64" s="33"/>
      <c r="E64" s="33"/>
      <c r="F64" s="33"/>
      <c r="G64" s="35"/>
      <c r="I64" t="s">
        <v>75</v>
      </c>
      <c r="J64" s="98" t="s">
        <v>76</v>
      </c>
    </row>
    <row r="65" spans="1:10" ht="40.5" hidden="1" customHeight="1" x14ac:dyDescent="0.25">
      <c r="A65" s="31"/>
      <c r="B65" s="31"/>
      <c r="C65" s="32" t="s">
        <v>77</v>
      </c>
      <c r="D65" s="33"/>
      <c r="E65" s="33"/>
      <c r="F65" s="33"/>
      <c r="G65" s="35"/>
      <c r="J65" s="98"/>
    </row>
    <row r="66" spans="1:10" ht="15.75" hidden="1" x14ac:dyDescent="0.25">
      <c r="A66" s="31"/>
      <c r="B66" s="31"/>
      <c r="C66" s="32" t="s">
        <v>78</v>
      </c>
      <c r="D66" s="33"/>
      <c r="E66" s="33"/>
      <c r="F66" s="33"/>
      <c r="G66" s="35"/>
      <c r="J66" s="98"/>
    </row>
    <row r="67" spans="1:10" ht="40.5" hidden="1" customHeight="1" x14ac:dyDescent="0.25">
      <c r="A67" s="31"/>
      <c r="B67" s="31"/>
      <c r="C67" s="32" t="str">
        <f>IF([1]Титульный!C29='[1]Служебная инфо'!F4,'[1]ТЗ (объявление)'!J62,"")</f>
        <v/>
      </c>
      <c r="D67" s="33"/>
      <c r="E67" s="33"/>
      <c r="F67" s="33"/>
      <c r="G67" s="35"/>
      <c r="J67" s="98"/>
    </row>
    <row r="68" spans="1:10" ht="15.75" hidden="1" x14ac:dyDescent="0.25">
      <c r="A68" s="31"/>
      <c r="B68" s="31"/>
      <c r="C68" s="32" t="str">
        <f>IF([1]Титульный!C27='[1]Служебная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68" s="33"/>
      <c r="E68" s="33"/>
      <c r="F68" s="33"/>
      <c r="G68" s="35"/>
      <c r="J68" s="98"/>
    </row>
    <row r="69" spans="1:10" ht="40.5" hidden="1" customHeight="1" x14ac:dyDescent="0.25">
      <c r="A69" s="31"/>
      <c r="B69" s="31"/>
      <c r="C69" s="32" t="str">
        <f>IF([1]Титульный!C27='[1]Служебная инфо'!H4,"",J64)</f>
        <v xml:space="preserve"> - фотографии с мероприятий, проводимых в очном формате, не менее 20 фотографий с мероприятия,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v>
      </c>
      <c r="D69" s="33"/>
      <c r="E69" s="33"/>
      <c r="F69" s="33"/>
      <c r="G69" s="35"/>
      <c r="J69" s="98"/>
    </row>
    <row r="70" spans="1:10" ht="40.5" hidden="1" customHeight="1" x14ac:dyDescent="0.25">
      <c r="A70" s="31"/>
      <c r="B70" s="31"/>
      <c r="C70" s="32" t="str">
        <f>IF([1]Титульный!C27='[1]Служебная инфо'!H5,"",'[1]ТЗ (объявление)'!J70)</f>
        <v/>
      </c>
      <c r="D70" s="33"/>
      <c r="E70" s="33"/>
      <c r="F70" s="33"/>
      <c r="G70" s="35"/>
      <c r="J70" s="99" t="s">
        <v>79</v>
      </c>
    </row>
    <row r="71" spans="1:10" ht="40.5" hidden="1" customHeight="1" x14ac:dyDescent="0.25">
      <c r="A71" s="16"/>
      <c r="B71" s="16"/>
      <c r="C71" s="21" t="s">
        <v>80</v>
      </c>
      <c r="D71" s="22"/>
      <c r="E71" s="22"/>
      <c r="F71" s="22"/>
      <c r="G71" s="23"/>
      <c r="J71" s="54"/>
    </row>
    <row r="72" spans="1:10" hidden="1" x14ac:dyDescent="0.25"/>
    <row r="73" spans="1:10" ht="4.5" hidden="1" customHeight="1" x14ac:dyDescent="0.25">
      <c r="A73" s="5"/>
      <c r="B73" s="5"/>
      <c r="C73" s="5"/>
      <c r="D73" s="5"/>
      <c r="E73" s="5"/>
      <c r="F73" s="5"/>
      <c r="G73" s="5"/>
    </row>
    <row r="74" spans="1:10" ht="24" customHeight="1" x14ac:dyDescent="0.25">
      <c r="A74" s="41" t="s">
        <v>81</v>
      </c>
      <c r="B74" s="41"/>
      <c r="C74" s="5"/>
      <c r="D74" s="5"/>
      <c r="E74" s="5"/>
      <c r="F74" s="71" t="s">
        <v>82</v>
      </c>
      <c r="G74" s="71"/>
    </row>
    <row r="75" spans="1:10" ht="15.75" x14ac:dyDescent="0.25">
      <c r="A75" s="100"/>
      <c r="B75" s="100"/>
      <c r="C75" s="5"/>
      <c r="D75" s="5"/>
      <c r="E75" s="5"/>
      <c r="F75" s="5"/>
      <c r="G75" s="101" t="str">
        <f>[1]Титульный!C7</f>
        <v>Бажина С.В.</v>
      </c>
    </row>
    <row r="76" spans="1:10" ht="15.75" hidden="1" x14ac:dyDescent="0.25">
      <c r="A76" s="94"/>
      <c r="B76" s="94"/>
      <c r="C76" s="94"/>
      <c r="D76" s="94"/>
      <c r="E76" s="94"/>
      <c r="F76" s="5"/>
      <c r="G76" s="5"/>
    </row>
    <row r="77" spans="1:10" ht="15.75" hidden="1" x14ac:dyDescent="0.25">
      <c r="A77" s="102" t="str">
        <f>IF([1]Титульный!C6='[1]Служебная инфо'!A2,"Согласовано:","")</f>
        <v/>
      </c>
      <c r="B77" s="102"/>
      <c r="C77" s="94"/>
      <c r="D77" s="94"/>
      <c r="E77" s="94"/>
      <c r="F77" s="3" t="str">
        <f>IF([1]Титульный!C6='[1]Служебная инфо'!A2,"______________________________________________","")</f>
        <v/>
      </c>
      <c r="G77" s="3"/>
    </row>
    <row r="78" spans="1:10" ht="15.75" hidden="1" x14ac:dyDescent="0.25">
      <c r="A78" s="103"/>
      <c r="B78" s="103"/>
      <c r="C78" s="103"/>
      <c r="D78" s="103"/>
      <c r="E78" s="103"/>
      <c r="F78" s="103"/>
      <c r="G78" s="101" t="str">
        <f>IF([1]Титульный!C6='[1]Служебная инфо'!A2,"Ю.А. Рибсам"," ")</f>
        <v xml:space="preserve"> </v>
      </c>
    </row>
    <row r="79" spans="1:10" hidden="1" x14ac:dyDescent="0.25"/>
    <row r="80" spans="1:10" ht="15.75" x14ac:dyDescent="0.25">
      <c r="A80" s="102" t="s">
        <v>83</v>
      </c>
      <c r="B80" s="102"/>
      <c r="C80" s="94"/>
      <c r="D80" s="94"/>
      <c r="E80" s="94"/>
      <c r="F80" s="3" t="s">
        <v>84</v>
      </c>
      <c r="G80" s="3"/>
      <c r="J80" s="104"/>
    </row>
    <row r="81" spans="1:7" ht="15.75" x14ac:dyDescent="0.25">
      <c r="A81" s="103" t="s">
        <v>85</v>
      </c>
      <c r="B81" s="103"/>
      <c r="C81" s="103"/>
      <c r="D81" s="103"/>
      <c r="E81" s="103"/>
      <c r="F81" s="103"/>
      <c r="G81" s="101" t="str">
        <f>IF([1]Титульный!C6='[1]Служебная инфо'!B2,"А.Н. Беляев","О.М. Нужная")</f>
        <v>О.М. Нужная</v>
      </c>
    </row>
    <row r="82" spans="1:7" hidden="1" x14ac:dyDescent="0.25">
      <c r="A82" s="105"/>
      <c r="C82" s="106"/>
      <c r="D82" s="106"/>
      <c r="E82" s="106"/>
      <c r="F82" s="106"/>
      <c r="G82" s="106"/>
    </row>
    <row r="83" spans="1:7" ht="31.5" x14ac:dyDescent="0.25">
      <c r="A83" s="107" t="s">
        <v>85</v>
      </c>
      <c r="B83" s="108"/>
      <c r="C83" s="109"/>
      <c r="D83" s="109"/>
      <c r="E83" s="109"/>
      <c r="F83" s="109"/>
      <c r="G83" s="109"/>
    </row>
  </sheetData>
  <mergeCells count="88">
    <mergeCell ref="A80:B80"/>
    <mergeCell ref="F80:G80"/>
    <mergeCell ref="C70:G70"/>
    <mergeCell ref="C71:G71"/>
    <mergeCell ref="A74:B74"/>
    <mergeCell ref="F74:G74"/>
    <mergeCell ref="A77:B77"/>
    <mergeCell ref="F77:G77"/>
    <mergeCell ref="C63:G63"/>
    <mergeCell ref="C64:G64"/>
    <mergeCell ref="J64:J69"/>
    <mergeCell ref="C65:G65"/>
    <mergeCell ref="C66:G66"/>
    <mergeCell ref="C67:G67"/>
    <mergeCell ref="C68:G68"/>
    <mergeCell ref="C69:G69"/>
    <mergeCell ref="B55:B71"/>
    <mergeCell ref="C55:G55"/>
    <mergeCell ref="C56:G56"/>
    <mergeCell ref="J56:J60"/>
    <mergeCell ref="C57:G57"/>
    <mergeCell ref="C58:G58"/>
    <mergeCell ref="C59:G59"/>
    <mergeCell ref="C60:G60"/>
    <mergeCell ref="C61:G61"/>
    <mergeCell ref="C62:G62"/>
    <mergeCell ref="J48:J51"/>
    <mergeCell ref="D49:G49"/>
    <mergeCell ref="C50:G50"/>
    <mergeCell ref="A51:A54"/>
    <mergeCell ref="B51:B54"/>
    <mergeCell ref="C51:E51"/>
    <mergeCell ref="I52:I55"/>
    <mergeCell ref="J52:J55"/>
    <mergeCell ref="C54:G54"/>
    <mergeCell ref="A55:A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B8:B9"/>
    <mergeCell ref="C8:G8"/>
    <mergeCell ref="C9:G9"/>
  </mergeCells>
  <hyperlinks>
    <hyperlink ref="J64" r:id="rId1" display="mailto:tomsk.cpp@mb.tomsk.ru" xr:uid="{6DBF49E7-DDCD-4A2D-8AEC-5902519A80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2021-09-10T07:18:34Z</dcterms:created>
  <dcterms:modified xsi:type="dcterms:W3CDTF">2021-09-10T07:19:15Z</dcterms:modified>
</cp:coreProperties>
</file>